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Գեղարքունիք 05.01" sheetId="3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36" l="1"/>
  <c r="G31" i="36" l="1"/>
  <c r="G30" i="36" s="1"/>
  <c r="J165" i="36"/>
  <c r="I165" i="36"/>
  <c r="H165" i="36"/>
  <c r="G165" i="36"/>
  <c r="F165" i="36"/>
  <c r="E165" i="36"/>
  <c r="D165" i="36"/>
  <c r="J163" i="36"/>
  <c r="I163" i="36"/>
  <c r="H163" i="36"/>
  <c r="G163" i="36"/>
  <c r="F163" i="36"/>
  <c r="E163" i="36"/>
  <c r="D163" i="36"/>
  <c r="J158" i="36"/>
  <c r="I158" i="36"/>
  <c r="H158" i="36"/>
  <c r="G158" i="36"/>
  <c r="F158" i="36"/>
  <c r="E158" i="36"/>
  <c r="D158" i="36"/>
  <c r="J147" i="36"/>
  <c r="I147" i="36"/>
  <c r="H147" i="36"/>
  <c r="H146" i="36" s="1"/>
  <c r="G147" i="36"/>
  <c r="F147" i="36"/>
  <c r="E147" i="36"/>
  <c r="D147" i="36"/>
  <c r="D146" i="36" s="1"/>
  <c r="J144" i="36"/>
  <c r="I144" i="36"/>
  <c r="H144" i="36"/>
  <c r="G144" i="36"/>
  <c r="F144" i="36"/>
  <c r="E144" i="36"/>
  <c r="D144" i="36"/>
  <c r="J142" i="36"/>
  <c r="I142" i="36"/>
  <c r="H142" i="36"/>
  <c r="G142" i="36"/>
  <c r="F142" i="36"/>
  <c r="E142" i="36"/>
  <c r="D142" i="36"/>
  <c r="J140" i="36"/>
  <c r="I140" i="36"/>
  <c r="H140" i="36"/>
  <c r="G140" i="36"/>
  <c r="F140" i="36"/>
  <c r="E140" i="36"/>
  <c r="D140" i="36"/>
  <c r="J137" i="36"/>
  <c r="I137" i="36"/>
  <c r="H137" i="36"/>
  <c r="G137" i="36"/>
  <c r="F137" i="36"/>
  <c r="E137" i="36"/>
  <c r="D137" i="36"/>
  <c r="J135" i="36"/>
  <c r="I135" i="36"/>
  <c r="H135" i="36"/>
  <c r="G135" i="36"/>
  <c r="F135" i="36"/>
  <c r="E135" i="36"/>
  <c r="D135" i="36"/>
  <c r="J133" i="36"/>
  <c r="J130" i="36" s="1"/>
  <c r="I130" i="36"/>
  <c r="H130" i="36"/>
  <c r="G130" i="36"/>
  <c r="F130" i="36"/>
  <c r="E130" i="36"/>
  <c r="D130" i="36"/>
  <c r="J127" i="36"/>
  <c r="I127" i="36"/>
  <c r="H127" i="36"/>
  <c r="G127" i="36"/>
  <c r="F127" i="36"/>
  <c r="E127" i="36"/>
  <c r="D127" i="36"/>
  <c r="J125" i="36"/>
  <c r="J116" i="36" s="1"/>
  <c r="I116" i="36"/>
  <c r="H116" i="36"/>
  <c r="G116" i="36"/>
  <c r="G112" i="36" s="1"/>
  <c r="F116" i="36"/>
  <c r="E116" i="36"/>
  <c r="D116" i="36"/>
  <c r="J113" i="36"/>
  <c r="I113" i="36"/>
  <c r="H113" i="36"/>
  <c r="G113" i="36"/>
  <c r="F113" i="36"/>
  <c r="E113" i="36"/>
  <c r="D113" i="36"/>
  <c r="J105" i="36"/>
  <c r="I105" i="36"/>
  <c r="H105" i="36"/>
  <c r="G105" i="36"/>
  <c r="F105" i="36"/>
  <c r="E105" i="36"/>
  <c r="D105" i="36"/>
  <c r="J96" i="36"/>
  <c r="I96" i="36"/>
  <c r="H96" i="36"/>
  <c r="G96" i="36"/>
  <c r="F96" i="36"/>
  <c r="E96" i="36"/>
  <c r="D96" i="36"/>
  <c r="J93" i="36"/>
  <c r="I93" i="36"/>
  <c r="H93" i="36"/>
  <c r="G93" i="36"/>
  <c r="F93" i="36"/>
  <c r="F89" i="36" s="1"/>
  <c r="E93" i="36"/>
  <c r="D93" i="36"/>
  <c r="J90" i="36"/>
  <c r="J89" i="36" s="1"/>
  <c r="I90" i="36"/>
  <c r="I89" i="36" s="1"/>
  <c r="H90" i="36"/>
  <c r="G90" i="36"/>
  <c r="F90" i="36"/>
  <c r="E90" i="36"/>
  <c r="E89" i="36" s="1"/>
  <c r="D90" i="36"/>
  <c r="J84" i="36"/>
  <c r="I84" i="36"/>
  <c r="H84" i="36"/>
  <c r="G84" i="36"/>
  <c r="F84" i="36"/>
  <c r="E84" i="36"/>
  <c r="D84" i="36"/>
  <c r="J75" i="36"/>
  <c r="I75" i="36"/>
  <c r="H75" i="36"/>
  <c r="G75" i="36"/>
  <c r="F75" i="36"/>
  <c r="E75" i="36"/>
  <c r="D75" i="36"/>
  <c r="I66" i="36"/>
  <c r="H66" i="36"/>
  <c r="G66" i="36"/>
  <c r="F66" i="36"/>
  <c r="E66" i="36"/>
  <c r="D66" i="36"/>
  <c r="J63" i="36"/>
  <c r="I63" i="36"/>
  <c r="H63" i="36"/>
  <c r="G63" i="36"/>
  <c r="F63" i="36"/>
  <c r="E63" i="36"/>
  <c r="D63" i="36"/>
  <c r="J62" i="36"/>
  <c r="J61" i="36" s="1"/>
  <c r="I61" i="36"/>
  <c r="H61" i="36"/>
  <c r="G61" i="36"/>
  <c r="F61" i="36"/>
  <c r="E61" i="36"/>
  <c r="D61" i="36"/>
  <c r="J58" i="36"/>
  <c r="J57" i="36"/>
  <c r="J53" i="36"/>
  <c r="I52" i="36"/>
  <c r="H52" i="36"/>
  <c r="G52" i="36"/>
  <c r="F52" i="36"/>
  <c r="E52" i="36"/>
  <c r="D52" i="36"/>
  <c r="J49" i="36"/>
  <c r="J48" i="36" s="1"/>
  <c r="I48" i="36"/>
  <c r="H48" i="36"/>
  <c r="G48" i="36"/>
  <c r="F48" i="36"/>
  <c r="E48" i="36"/>
  <c r="D48" i="36"/>
  <c r="J45" i="36"/>
  <c r="J44" i="36"/>
  <c r="J43" i="36"/>
  <c r="J42" i="36"/>
  <c r="I40" i="36"/>
  <c r="H40" i="36"/>
  <c r="G40" i="36"/>
  <c r="F40" i="36"/>
  <c r="E40" i="36"/>
  <c r="D40" i="36"/>
  <c r="J34" i="36"/>
  <c r="J33" i="36"/>
  <c r="J32" i="36"/>
  <c r="I31" i="36"/>
  <c r="I30" i="36" s="1"/>
  <c r="H31" i="36"/>
  <c r="H30" i="36" s="1"/>
  <c r="F31" i="36"/>
  <c r="F30" i="36" s="1"/>
  <c r="E31" i="36"/>
  <c r="E30" i="36" s="1"/>
  <c r="D31" i="36"/>
  <c r="D30" i="36" s="1"/>
  <c r="G126" i="36" l="1"/>
  <c r="H112" i="36"/>
  <c r="D126" i="36"/>
  <c r="E126" i="36"/>
  <c r="I146" i="36"/>
  <c r="E39" i="36"/>
  <c r="J52" i="36"/>
  <c r="G89" i="36"/>
  <c r="F146" i="36"/>
  <c r="J146" i="36"/>
  <c r="I126" i="36"/>
  <c r="E146" i="36"/>
  <c r="J66" i="36"/>
  <c r="D89" i="36"/>
  <c r="H89" i="36"/>
  <c r="G146" i="36"/>
  <c r="E112" i="36"/>
  <c r="F112" i="36"/>
  <c r="H39" i="36"/>
  <c r="D112" i="36"/>
  <c r="D39" i="36"/>
  <c r="J112" i="36"/>
  <c r="I112" i="36"/>
  <c r="J31" i="36"/>
  <c r="J30" i="36" s="1"/>
  <c r="H126" i="36"/>
  <c r="F126" i="36"/>
  <c r="F39" i="36"/>
  <c r="G39" i="36"/>
  <c r="I39" i="36"/>
  <c r="J40" i="36"/>
  <c r="J126" i="36"/>
  <c r="G29" i="36" l="1"/>
  <c r="G170" i="36" s="1"/>
  <c r="J39" i="36"/>
  <c r="J29" i="36" s="1"/>
  <c r="J170" i="36" s="1"/>
  <c r="I29" i="36"/>
  <c r="I170" i="36" s="1"/>
  <c r="E29" i="36"/>
  <c r="E170" i="36" s="1"/>
  <c r="H29" i="36"/>
  <c r="H170" i="36" s="1"/>
  <c r="D29" i="36"/>
  <c r="D170" i="36" s="1"/>
  <c r="F29" i="36"/>
  <c r="F170" i="36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<sst xmlns="http://schemas.openxmlformats.org/spreadsheetml/2006/main" count="353" uniqueCount="313">
  <si>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</si>
  <si>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</si>
  <si>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</si>
  <si>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</si>
  <si>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</si>
  <si>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</si>
  <si>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</si>
  <si>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</si>
  <si>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</si>
  <si>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</si>
  <si>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</si>
  <si>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</si>
  <si>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</si>
  <si>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</si>
  <si>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</si>
  <si>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</si>
  <si>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</si>
  <si>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</si>
  <si>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</si>
  <si>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</si>
  <si>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</si>
  <si>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</si>
  <si>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</si>
  <si>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</si>
  <si>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</si>
  <si>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</si>
  <si>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</si>
  <si>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</si>
  <si>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</si>
  <si>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</si>
  <si>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</si>
  <si>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</si>
  <si>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</si>
  <si>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</si>
  <si>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</si>
  <si>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</si>
  <si>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</si>
  <si>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</si>
  <si>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</si>
  <si>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</si>
  <si>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</si>
  <si>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</si>
  <si>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</si>
  <si>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</si>
  <si>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</si>
  <si>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</si>
  <si>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</si>
  <si>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</si>
  <si>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</si>
  <si>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</si>
  <si>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</si>
  <si>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</si>
  <si>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</si>
  <si>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</si>
  <si>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</si>
  <si>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</si>
  <si>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</si>
  <si>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</si>
  <si>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</si>
  <si>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</si>
  <si>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</si>
  <si>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</si>
  <si>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</si>
  <si>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</si>
  <si>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</si>
  <si>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</si>
  <si>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</si>
  <si>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</si>
  <si>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</si>
  <si>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</si>
  <si>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</si>
  <si>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</si>
  <si>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</si>
  <si>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</si>
  <si>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</si>
  <si>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</si>
  <si>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</si>
  <si>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</si>
  <si>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</si>
  <si>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</si>
  <si>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</si>
  <si>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</si>
  <si>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</si>
  <si>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</si>
  <si>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</si>
  <si>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</si>
  <si>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</si>
  <si>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</si>
  <si>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</si>
  <si>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</si>
  <si>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</si>
  <si>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</si>
  <si>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</si>
  <si>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</si>
  <si>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</si>
  <si>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</si>
  <si>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</si>
  <si>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</si>
  <si>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</si>
  <si>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</si>
  <si>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</si>
  <si>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</si>
  <si>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</si>
  <si>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</si>
  <si>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</si>
  <si>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</si>
  <si>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</si>
  <si>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</si>
  <si>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</si>
  <si>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</si>
  <si>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</si>
  <si>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</si>
  <si>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</si>
  <si>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</si>
  <si>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</si>
  <si>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</si>
  <si>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</si>
  <si>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</si>
  <si>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</si>
  <si>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</si>
  <si>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</si>
  <si>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</si>
  <si>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</si>
  <si>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</si>
  <si>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</si>
  <si>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</si>
  <si>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</si>
  <si>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</si>
  <si>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</si>
  <si>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</si>
  <si>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</si>
  <si>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</si>
  <si>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</si>
  <si>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</si>
  <si>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</si>
  <si>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</si>
  <si>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</si>
  <si>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</si>
  <si>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</si>
  <si>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</si>
  <si>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</si>
  <si>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</si>
  <si>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</si>
  <si>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</si>
  <si>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</si>
  <si>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</si>
  <si>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</si>
  <si>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</si>
  <si>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</si>
  <si>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</si>
  <si>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</si>
  <si>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</si>
  <si>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</si>
  <si>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</si>
  <si>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</si>
  <si>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</si>
  <si>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</si>
  <si>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</si>
  <si>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</si>
  <si>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</si>
  <si>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</si>
  <si>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</si>
  <si>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</si>
  <si>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</si>
  <si>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</si>
  <si>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</si>
  <si>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</si>
  <si>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</si>
  <si>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</si>
  <si>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</si>
  <si>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</si>
  <si>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</si>
  <si>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</si>
  <si>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</si>
  <si>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</si>
  <si>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</si>
  <si>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</si>
  <si>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</si>
  <si>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</si>
  <si>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</si>
  <si>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</si>
  <si>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</si>
  <si>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</si>
  <si>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</si>
  <si>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</si>
  <si>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</si>
  <si>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</si>
  <si>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</si>
  <si>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</si>
  <si>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</si>
  <si>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</si>
  <si>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</si>
  <si>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</si>
  <si>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</si>
  <si>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</si>
  <si>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</si>
  <si>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</si>
  <si>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</si>
  <si>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</si>
  <si>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</si>
  <si>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</si>
  <si>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</si>
  <si>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</si>
  <si>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</si>
  <si>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</si>
  <si>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</si>
  <si>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</si>
  <si>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</si>
  <si>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</si>
  <si>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</si>
  <si>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</si>
  <si>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</si>
  <si>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</si>
  <si>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</si>
  <si>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</si>
  <si>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</si>
  <si>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</si>
  <si>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</si>
  <si>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</si>
  <si>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</si>
  <si>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</si>
  <si>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</si>
  <si>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</si>
  <si>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</si>
  <si>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</si>
  <si>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</si>
  <si>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</si>
  <si>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</si>
  <si>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</si>
  <si>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</si>
  <si>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</si>
  <si>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</si>
  <si>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</si>
  <si>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</si>
  <si>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</si>
  <si>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</si>
  <si>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</si>
  <si>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</si>
  <si>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</si>
  <si>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</si>
  <si>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</si>
  <si>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</si>
  <si>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</si>
  <si>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</si>
  <si>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</si>
  <si>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</si>
  <si>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</si>
  <si>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</si>
  <si>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</si>
  <si>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</si>
  <si>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</si>
  <si>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</si>
  <si>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</si>
  <si>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</si>
  <si>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</si>
  <si>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</si>
  <si>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</si>
  <si>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</si>
  <si>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</si>
  <si>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</si>
  <si>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</si>
  <si>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</si>
  <si>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</si>
  <si>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</si>
  <si>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</si>
  <si>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</si>
  <si>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</si>
  <si>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</si>
  <si>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</si>
  <si>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</si>
  <si>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</si>
  <si>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</si>
  <si>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</si>
  <si>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</si>
  <si>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</si>
  <si>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</si>
  <si>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</si>
  <si>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</si>
  <si>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</si>
  <si>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</si>
  <si>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</si>
  <si>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</si>
  <si>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</si>
  <si>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</si>
  <si>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</si>
  <si>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</si>
  <si>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</si>
  <si>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</si>
  <si>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</si>
  <si>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</si>
  <si>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</si>
  <si>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</si>
  <si>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</si>
  <si>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</si>
  <si>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</si>
  <si>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</si>
  <si>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</si>
  <si>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</si>
  <si>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ՂԵԿԱՎԱՐԻ ՊԱՇՏՈՆԱԿԱՏԱՐ՝</t>
  </si>
  <si>
    <r>
      <t xml:space="preserve">1. Հիմնարկի անվանումը՝      </t>
    </r>
    <r>
      <rPr>
        <b/>
        <sz val="10"/>
        <rFont val="GHEA Grapalat"/>
        <family val="3"/>
      </rPr>
      <t>Գեղարքունիքի մարզի առաջին ատյանի ընդհանուր իրավասության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</si>
  <si>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ք.Գավառ, Սայադյան 18</t>
    </r>
  </si>
  <si>
    <t>900171001341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</si>
  <si>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Գեղարքունիքի մարզի ընդհանուր իրավասության դատարանի բնականոն գործունեության և Գեղարքունիքի մարզի ընդհանուր իրավասության դատարանի կողմից դատական պաշտպանության իրավունքի ապահովում</t>
    </r>
  </si>
  <si>
    <t>1080 11011</t>
  </si>
  <si>
    <t>Հ.Մանուկյան</t>
  </si>
  <si>
    <t>Լ.Նաջարյան</t>
  </si>
  <si>
    <r>
      <t xml:space="preserve">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</si>
  <si>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409 024,7 հազար (Չորս հարյուր ինը միլիոն քսանչորս հազար յոթ հարյուր) դրամ գումարով:</t>
    </r>
  </si>
  <si>
    <t>«        » հունվարի  2023թ.</t>
  </si>
  <si>
    <t>Բարձրագույն դատական խորհրդի նախագահ՝                                                                                                                Կարեն Անդրեասյան</t>
  </si>
  <si>
    <t xml:space="preserve">01 հունվարի 2023թ. -- 31 դեկտեմբերի 2023թ. ժամանակահատվածի համար </t>
  </si>
  <si>
    <t>«        »  հունվարի  2023թ.</t>
  </si>
  <si>
    <t>«Հավելված 19
Հայաստանի Հանրապետության
Բարձրագույն դատական խորհրդի 
2023թ. հունվարի 5-ի թիվ ԲԴԽ-2-Ո-3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</si>
</sst>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  <numFmt numFmtId="168" formatCode="#,##0.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168" fontId="17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topLeftCell="C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8" t="s">
        <v>312</v>
      </c>
      <c r="I1" s="118"/>
      <c r="J1" s="118"/>
    </row>
    <row r="2" spans="1:10" ht="94.5" customHeight="1" x14ac:dyDescent="0.25">
      <c r="H2" s="118" t="s">
        <v>145</v>
      </c>
      <c r="I2" s="118"/>
      <c r="J2" s="118"/>
    </row>
    <row r="3" spans="1:10" ht="10.5" customHeight="1" x14ac:dyDescent="0.25">
      <c r="H3" s="120"/>
      <c r="I3" s="120"/>
      <c r="J3" s="120"/>
    </row>
    <row r="4" spans="1:10" ht="20.25" x14ac:dyDescent="0.35">
      <c r="A4" s="121" t="s">
        <v>146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x14ac:dyDescent="0.25">
      <c r="B5" s="4"/>
      <c r="C5" s="5"/>
    </row>
    <row r="6" spans="1:10" ht="33" customHeight="1" x14ac:dyDescent="0.25">
      <c r="A6" s="101" t="s">
        <v>307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s="1" customFormat="1" ht="9.75" customHeight="1" x14ac:dyDescent="0.25">
      <c r="A7" s="119" t="s">
        <v>149</v>
      </c>
      <c r="B7" s="119"/>
      <c r="C7" s="119"/>
      <c r="D7" s="119"/>
      <c r="E7" s="119"/>
      <c r="F7" s="119"/>
      <c r="G7" s="119"/>
      <c r="H7" s="119"/>
      <c r="I7" s="119"/>
      <c r="J7" s="119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10" t="s">
        <v>309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0" ht="21" customHeight="1" x14ac:dyDescent="0.25">
      <c r="A10" s="111" t="s">
        <v>306</v>
      </c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10" ht="27" customHeight="1" x14ac:dyDescent="0.25">
      <c r="A11" s="108" t="s">
        <v>308</v>
      </c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 ht="24.75" customHeight="1" x14ac:dyDescent="0.45">
      <c r="A12" s="112" t="s">
        <v>150</v>
      </c>
      <c r="B12" s="112"/>
      <c r="C12" s="112"/>
      <c r="D12" s="112"/>
      <c r="E12" s="112"/>
      <c r="F12" s="112"/>
      <c r="G12" s="112"/>
      <c r="H12" s="112"/>
      <c r="I12" s="112"/>
      <c r="J12" s="112"/>
    </row>
    <row r="13" spans="1:10" s="9" customFormat="1" ht="18" customHeight="1" x14ac:dyDescent="0.3">
      <c r="A13" s="113" t="s">
        <v>151</v>
      </c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0" s="10" customFormat="1" ht="16.5" customHeight="1" x14ac:dyDescent="0.25">
      <c r="A14" s="114" t="s">
        <v>310</v>
      </c>
      <c r="B14" s="114"/>
      <c r="C14" s="114"/>
      <c r="D14" s="114"/>
      <c r="E14" s="114"/>
      <c r="F14" s="114"/>
      <c r="G14" s="114"/>
      <c r="H14" s="114"/>
      <c r="I14" s="114"/>
      <c r="J14" s="114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5" t="s">
        <v>299</v>
      </c>
      <c r="B16" s="115"/>
      <c r="C16" s="115"/>
      <c r="D16" s="115"/>
      <c r="E16" s="14"/>
      <c r="G16" s="116" t="s">
        <v>158</v>
      </c>
      <c r="H16" s="116"/>
      <c r="I16" s="116"/>
      <c r="J16" s="116"/>
    </row>
    <row r="17" spans="1:11" s="17" customFormat="1" ht="15.75" customHeight="1" thickBot="1" x14ac:dyDescent="0.3">
      <c r="A17" s="98" t="s">
        <v>300</v>
      </c>
      <c r="B17" s="98"/>
      <c r="C17" s="98"/>
      <c r="D17" s="98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15" t="s">
        <v>153</v>
      </c>
      <c r="B18" s="115"/>
      <c r="C18" s="80"/>
      <c r="D18" s="10"/>
      <c r="G18" s="117" t="s">
        <v>302</v>
      </c>
      <c r="H18" s="117"/>
      <c r="I18" s="117"/>
      <c r="J18" s="117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109"/>
      <c r="H19" s="109"/>
      <c r="I19" s="109"/>
      <c r="J19" s="109"/>
    </row>
    <row r="20" spans="1:11" s="17" customFormat="1" ht="15.75" customHeight="1" thickBot="1" x14ac:dyDescent="0.3">
      <c r="A20" s="98" t="s">
        <v>154</v>
      </c>
      <c r="B20" s="98"/>
      <c r="C20" s="98"/>
      <c r="G20" s="17" t="s">
        <v>162</v>
      </c>
      <c r="I20" s="26" t="s">
        <v>303</v>
      </c>
    </row>
    <row r="21" spans="1:11" s="17" customFormat="1" ht="12.75" customHeight="1" x14ac:dyDescent="0.25">
      <c r="A21" s="99" t="s">
        <v>155</v>
      </c>
      <c r="B21" s="99"/>
      <c r="C21" s="28"/>
      <c r="F21" s="27"/>
      <c r="G21" s="18" t="s">
        <v>163</v>
      </c>
    </row>
    <row r="22" spans="1:11" s="17" customFormat="1" ht="38.25" customHeight="1" thickBot="1" x14ac:dyDescent="0.3">
      <c r="A22" s="100" t="s">
        <v>296</v>
      </c>
      <c r="B22" s="100"/>
      <c r="C22" s="100"/>
      <c r="D22" s="44"/>
      <c r="E22" s="16"/>
      <c r="G22" s="98" t="s">
        <v>160</v>
      </c>
      <c r="H22" s="98"/>
      <c r="I22" s="98"/>
      <c r="J22" s="98"/>
    </row>
    <row r="23" spans="1:11" s="27" customFormat="1" ht="15.75" customHeight="1" thickBot="1" x14ac:dyDescent="0.3">
      <c r="A23" s="101" t="s">
        <v>156</v>
      </c>
      <c r="B23" s="101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8" t="s">
        <v>157</v>
      </c>
      <c r="B24" s="98"/>
      <c r="C24" s="98"/>
      <c r="E24" s="26" t="s">
        <v>2</v>
      </c>
      <c r="G24" s="102" t="s">
        <v>161</v>
      </c>
      <c r="H24" s="102"/>
      <c r="I24" s="102"/>
      <c r="J24" s="102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03" t="s">
        <v>166</v>
      </c>
      <c r="E26" s="104"/>
      <c r="F26" s="105" t="s">
        <v>168</v>
      </c>
      <c r="G26" s="105" t="s">
        <v>169</v>
      </c>
      <c r="H26" s="106"/>
      <c r="I26" s="106"/>
      <c r="J26" s="106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06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409024.70000000007</v>
      </c>
      <c r="G29" s="88">
        <f t="shared" si="0"/>
        <v>75580.800000000003</v>
      </c>
      <c r="H29" s="88">
        <f t="shared" si="0"/>
        <v>174103.9</v>
      </c>
      <c r="I29" s="88">
        <f t="shared" si="0"/>
        <v>273666.7</v>
      </c>
      <c r="J29" s="88">
        <f t="shared" si="0"/>
        <v>409024.70000000007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345175.10000000003</v>
      </c>
      <c r="G30" s="88">
        <f t="shared" si="1"/>
        <v>59659.4</v>
      </c>
      <c r="H30" s="88">
        <f t="shared" si="1"/>
        <v>144355.59999999998</v>
      </c>
      <c r="I30" s="88">
        <f t="shared" si="1"/>
        <v>232246.9</v>
      </c>
      <c r="J30" s="88">
        <f t="shared" si="1"/>
        <v>345175.10000000003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345175.10000000003</v>
      </c>
      <c r="G31" s="88">
        <f>G32+G33+G34+G35+G36+G37+G38</f>
        <v>59659.4</v>
      </c>
      <c r="H31" s="88">
        <f t="shared" si="2"/>
        <v>144355.59999999998</v>
      </c>
      <c r="I31" s="88">
        <f t="shared" si="2"/>
        <v>232246.9</v>
      </c>
      <c r="J31" s="88">
        <f t="shared" si="2"/>
        <v>345175.10000000003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91">
        <v>302207.40000000002</v>
      </c>
      <c r="G32" s="91">
        <v>50367.9</v>
      </c>
      <c r="H32" s="91">
        <v>125919.8</v>
      </c>
      <c r="I32" s="91">
        <v>201471.6</v>
      </c>
      <c r="J32" s="49">
        <f>+F32</f>
        <v>302207.40000000002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36577.199999999997</v>
      </c>
      <c r="G33" s="49">
        <v>6096.2</v>
      </c>
      <c r="H33" s="49">
        <v>15240.5</v>
      </c>
      <c r="I33" s="49">
        <v>24384.799999999999</v>
      </c>
      <c r="J33" s="49">
        <f>+F33</f>
        <v>36577.199999999997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6390.5</v>
      </c>
      <c r="G34" s="49">
        <v>3195.3</v>
      </c>
      <c r="H34" s="49">
        <v>3195.3</v>
      </c>
      <c r="I34" s="49">
        <v>6390.5</v>
      </c>
      <c r="J34" s="49">
        <f>+F34</f>
        <v>6390.5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58111.400000000009</v>
      </c>
      <c r="G39" s="88">
        <f t="shared" si="3"/>
        <v>14707.4</v>
      </c>
      <c r="H39" s="88">
        <f t="shared" si="3"/>
        <v>27091.199999999997</v>
      </c>
      <c r="I39" s="88">
        <f t="shared" si="3"/>
        <v>37331</v>
      </c>
      <c r="J39" s="88">
        <f t="shared" si="3"/>
        <v>58111.400000000009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55052.800000000003</v>
      </c>
      <c r="G40" s="88">
        <f t="shared" si="4"/>
        <v>14339.4</v>
      </c>
      <c r="H40" s="88">
        <f t="shared" si="4"/>
        <v>25958.6</v>
      </c>
      <c r="I40" s="88">
        <f t="shared" si="4"/>
        <v>35433.699999999997</v>
      </c>
      <c r="J40" s="88">
        <f t="shared" si="4"/>
        <v>55052.800000000003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25902.9</v>
      </c>
      <c r="G42" s="51">
        <v>7051.9</v>
      </c>
      <c r="H42" s="51">
        <v>11383.6</v>
      </c>
      <c r="I42" s="51">
        <v>13571.3</v>
      </c>
      <c r="J42" s="51">
        <f>+F42</f>
        <v>25902.9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2023.5</v>
      </c>
      <c r="G43" s="51">
        <v>505.9</v>
      </c>
      <c r="H43" s="51">
        <v>1011.8</v>
      </c>
      <c r="I43" s="51">
        <v>1517.6</v>
      </c>
      <c r="J43" s="51">
        <f>+F43</f>
        <v>2023.5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27126.400000000001</v>
      </c>
      <c r="G44" s="49">
        <v>6781.6</v>
      </c>
      <c r="H44" s="49">
        <v>13563.2</v>
      </c>
      <c r="I44" s="49">
        <v>20344.8</v>
      </c>
      <c r="J44" s="49">
        <f>+F44</f>
        <v>27126.400000000001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5">E49+E50+E51</f>
        <v>0</v>
      </c>
      <c r="F48" s="88">
        <f>F49+F50+F51</f>
        <v>621</v>
      </c>
      <c r="G48" s="88">
        <f t="shared" si="5"/>
        <v>124.2</v>
      </c>
      <c r="H48" s="88">
        <f t="shared" si="5"/>
        <v>279.5</v>
      </c>
      <c r="I48" s="88">
        <f t="shared" si="5"/>
        <v>434.7</v>
      </c>
      <c r="J48" s="88">
        <f t="shared" si="5"/>
        <v>621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621</v>
      </c>
      <c r="G49" s="49">
        <v>124.2</v>
      </c>
      <c r="H49" s="49">
        <v>279.5</v>
      </c>
      <c r="I49" s="49">
        <v>434.7</v>
      </c>
      <c r="J49" s="49">
        <f>+F49</f>
        <v>621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>
        <f t="shared" ref="F51" si="6">+D51+E51</f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7">E53+E54+E55+E56+E57+E58+E59+E60</f>
        <v>0</v>
      </c>
      <c r="F52" s="88">
        <f>F53+F54+F55+F56+F57+F58+F59+F60</f>
        <v>2153.8000000000002</v>
      </c>
      <c r="G52" s="88">
        <f t="shared" si="7"/>
        <v>215.4</v>
      </c>
      <c r="H52" s="88">
        <f t="shared" si="7"/>
        <v>753.8</v>
      </c>
      <c r="I52" s="88">
        <f t="shared" si="7"/>
        <v>1292.3</v>
      </c>
      <c r="J52" s="88">
        <f t="shared" si="7"/>
        <v>2153.8000000000002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1403.8</v>
      </c>
      <c r="G53" s="51">
        <v>140.4</v>
      </c>
      <c r="H53" s="51">
        <v>491.3</v>
      </c>
      <c r="I53" s="51">
        <v>842.3</v>
      </c>
      <c r="J53" s="49">
        <f>+F53</f>
        <v>1403.8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/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51">
        <v>750</v>
      </c>
      <c r="G57" s="51">
        <v>75</v>
      </c>
      <c r="H57" s="51">
        <v>262.5</v>
      </c>
      <c r="I57" s="51">
        <v>450</v>
      </c>
      <c r="J57" s="51">
        <f t="shared" ref="J57:J58" si="8">+F57</f>
        <v>750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8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9">E62</f>
        <v>0</v>
      </c>
      <c r="F61" s="88">
        <f t="shared" si="9"/>
        <v>283.8</v>
      </c>
      <c r="G61" s="88">
        <f t="shared" si="9"/>
        <v>28.4</v>
      </c>
      <c r="H61" s="88">
        <f t="shared" si="9"/>
        <v>99.3</v>
      </c>
      <c r="I61" s="88">
        <f t="shared" si="9"/>
        <v>170.3</v>
      </c>
      <c r="J61" s="88">
        <f t="shared" si="9"/>
        <v>283.8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283.8</v>
      </c>
      <c r="G62" s="51">
        <v>28.4</v>
      </c>
      <c r="H62" s="51">
        <v>99.3</v>
      </c>
      <c r="I62" s="51">
        <v>170.3</v>
      </c>
      <c r="J62" s="51">
        <f>+F62</f>
        <v>283.8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0">E64+E65</f>
        <v>0</v>
      </c>
      <c r="F63" s="88">
        <f>F64+F65</f>
        <v>0</v>
      </c>
      <c r="G63" s="88">
        <f t="shared" si="10"/>
        <v>0</v>
      </c>
      <c r="H63" s="88">
        <f t="shared" si="10"/>
        <v>0</v>
      </c>
      <c r="I63" s="88">
        <f t="shared" si="10"/>
        <v>0</v>
      </c>
      <c r="J63" s="88">
        <f t="shared" si="10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1">E67+E68+E69+E70+E71+E72+E73+E74</f>
        <v>0</v>
      </c>
      <c r="F66" s="88">
        <f t="shared" si="11"/>
        <v>0</v>
      </c>
      <c r="G66" s="88">
        <f t="shared" si="11"/>
        <v>0</v>
      </c>
      <c r="H66" s="88">
        <f t="shared" si="11"/>
        <v>0</v>
      </c>
      <c r="I66" s="88">
        <f t="shared" si="11"/>
        <v>0</v>
      </c>
      <c r="J66" s="88">
        <f t="shared" si="11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2">E76+E77+E78+E79+E80+E81+E82+E83</f>
        <v>0</v>
      </c>
      <c r="F75" s="43">
        <f t="shared" si="12"/>
        <v>0</v>
      </c>
      <c r="G75" s="43">
        <f t="shared" si="12"/>
        <v>0</v>
      </c>
      <c r="H75" s="43">
        <f t="shared" si="12"/>
        <v>0</v>
      </c>
      <c r="I75" s="43">
        <f t="shared" si="12"/>
        <v>0</v>
      </c>
      <c r="J75" s="43">
        <f t="shared" si="12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3">E85+E86+E87+E88</f>
        <v>0</v>
      </c>
      <c r="F84" s="43">
        <f t="shared" si="13"/>
        <v>0</v>
      </c>
      <c r="G84" s="43">
        <f t="shared" si="13"/>
        <v>0</v>
      </c>
      <c r="H84" s="43">
        <f t="shared" si="13"/>
        <v>0</v>
      </c>
      <c r="I84" s="43">
        <f t="shared" si="13"/>
        <v>0</v>
      </c>
      <c r="J84" s="43">
        <f t="shared" si="13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4">E90+E93+E96+E105</f>
        <v>0</v>
      </c>
      <c r="F89" s="43">
        <f t="shared" si="14"/>
        <v>0</v>
      </c>
      <c r="G89" s="43">
        <f t="shared" si="14"/>
        <v>0</v>
      </c>
      <c r="H89" s="43">
        <f t="shared" si="14"/>
        <v>0</v>
      </c>
      <c r="I89" s="43">
        <f t="shared" si="14"/>
        <v>0</v>
      </c>
      <c r="J89" s="43">
        <f t="shared" si="14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5">E91+E92</f>
        <v>0</v>
      </c>
      <c r="F90" s="43">
        <f t="shared" si="15"/>
        <v>0</v>
      </c>
      <c r="G90" s="43">
        <f t="shared" si="15"/>
        <v>0</v>
      </c>
      <c r="H90" s="43">
        <f t="shared" si="15"/>
        <v>0</v>
      </c>
      <c r="I90" s="43">
        <f t="shared" si="15"/>
        <v>0</v>
      </c>
      <c r="J90" s="43">
        <f t="shared" si="15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6">E94+E95</f>
        <v>0</v>
      </c>
      <c r="F93" s="43">
        <f t="shared" si="16"/>
        <v>0</v>
      </c>
      <c r="G93" s="43">
        <f t="shared" si="16"/>
        <v>0</v>
      </c>
      <c r="H93" s="43">
        <f t="shared" si="16"/>
        <v>0</v>
      </c>
      <c r="I93" s="43">
        <f t="shared" si="16"/>
        <v>0</v>
      </c>
      <c r="J93" s="43">
        <f t="shared" si="16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7">E97+E98+E99+E100+E101+E102+E103+E104</f>
        <v>0</v>
      </c>
      <c r="F96" s="43">
        <f t="shared" si="17"/>
        <v>0</v>
      </c>
      <c r="G96" s="43">
        <f t="shared" si="17"/>
        <v>0</v>
      </c>
      <c r="H96" s="43">
        <f t="shared" si="17"/>
        <v>0</v>
      </c>
      <c r="I96" s="43">
        <f t="shared" si="17"/>
        <v>0</v>
      </c>
      <c r="J96" s="43">
        <f t="shared" si="17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18">E106+E107+E108+E109+E110+E111</f>
        <v>0</v>
      </c>
      <c r="F105" s="43">
        <f t="shared" si="18"/>
        <v>0</v>
      </c>
      <c r="G105" s="43">
        <f t="shared" si="18"/>
        <v>0</v>
      </c>
      <c r="H105" s="43">
        <f t="shared" si="18"/>
        <v>0</v>
      </c>
      <c r="I105" s="43">
        <f t="shared" si="18"/>
        <v>0</v>
      </c>
      <c r="J105" s="43">
        <f t="shared" si="18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19">E113+E116</f>
        <v>0</v>
      </c>
      <c r="F112" s="88">
        <f t="shared" si="19"/>
        <v>4200</v>
      </c>
      <c r="G112" s="88">
        <f t="shared" si="19"/>
        <v>840</v>
      </c>
      <c r="H112" s="88">
        <f t="shared" si="19"/>
        <v>1890</v>
      </c>
      <c r="I112" s="88">
        <f t="shared" si="19"/>
        <v>2940</v>
      </c>
      <c r="J112" s="88">
        <f t="shared" si="19"/>
        <v>4200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0">E114+E115</f>
        <v>0</v>
      </c>
      <c r="F113" s="88">
        <f t="shared" si="20"/>
        <v>0</v>
      </c>
      <c r="G113" s="88">
        <f t="shared" si="20"/>
        <v>0</v>
      </c>
      <c r="H113" s="88">
        <f t="shared" si="20"/>
        <v>0</v>
      </c>
      <c r="I113" s="88">
        <f t="shared" si="20"/>
        <v>0</v>
      </c>
      <c r="J113" s="88">
        <f t="shared" si="20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1">E117+E118+E119+E120+E121+E122+E123+E124+E125</f>
        <v>0</v>
      </c>
      <c r="F116" s="88">
        <f t="shared" si="21"/>
        <v>4200</v>
      </c>
      <c r="G116" s="88">
        <f t="shared" si="21"/>
        <v>840</v>
      </c>
      <c r="H116" s="88">
        <f t="shared" si="21"/>
        <v>1890</v>
      </c>
      <c r="I116" s="88">
        <f t="shared" si="21"/>
        <v>2940</v>
      </c>
      <c r="J116" s="88">
        <f t="shared" si="21"/>
        <v>4200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v>4200</v>
      </c>
      <c r="G125" s="51">
        <v>840</v>
      </c>
      <c r="H125" s="51">
        <v>1890</v>
      </c>
      <c r="I125" s="51">
        <v>2940</v>
      </c>
      <c r="J125" s="51">
        <f>+F125</f>
        <v>4200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88">
        <f t="shared" ref="E126:J126" si="22">E127+E130+E135+E137+E140+E142+E144</f>
        <v>0</v>
      </c>
      <c r="F126" s="88">
        <f t="shared" si="22"/>
        <v>1538.1999999999998</v>
      </c>
      <c r="G126" s="88">
        <f t="shared" si="22"/>
        <v>374</v>
      </c>
      <c r="H126" s="88">
        <f t="shared" si="22"/>
        <v>767.1</v>
      </c>
      <c r="I126" s="88">
        <f t="shared" si="22"/>
        <v>1148.8</v>
      </c>
      <c r="J126" s="88">
        <f t="shared" si="22"/>
        <v>1538.1999999999998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88">
        <f t="shared" ref="E127:J127" si="23">E128+E129</f>
        <v>0</v>
      </c>
      <c r="F127" s="88">
        <f t="shared" si="23"/>
        <v>0</v>
      </c>
      <c r="G127" s="88">
        <f t="shared" si="23"/>
        <v>0</v>
      </c>
      <c r="H127" s="88">
        <f t="shared" si="23"/>
        <v>0</v>
      </c>
      <c r="I127" s="88">
        <f t="shared" si="23"/>
        <v>0</v>
      </c>
      <c r="J127" s="88">
        <f t="shared" si="23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89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89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88">
        <f t="shared" ref="E130:J130" si="24">E131+E132+E133+E134</f>
        <v>0</v>
      </c>
      <c r="F130" s="88">
        <f t="shared" si="24"/>
        <v>1538.1999999999998</v>
      </c>
      <c r="G130" s="88">
        <f t="shared" si="24"/>
        <v>374</v>
      </c>
      <c r="H130" s="88">
        <f t="shared" si="24"/>
        <v>767.1</v>
      </c>
      <c r="I130" s="88">
        <f t="shared" si="24"/>
        <v>1148.8</v>
      </c>
      <c r="J130" s="88">
        <f t="shared" si="24"/>
        <v>1538.1999999999998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1538.1999999999998</v>
      </c>
      <c r="G133" s="51">
        <v>374</v>
      </c>
      <c r="H133" s="51">
        <v>767.1</v>
      </c>
      <c r="I133" s="51">
        <v>1148.8</v>
      </c>
      <c r="J133" s="51">
        <f>+F133</f>
        <v>1538.1999999999998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5">E136</f>
        <v>0</v>
      </c>
      <c r="F135" s="43">
        <f t="shared" si="25"/>
        <v>0</v>
      </c>
      <c r="G135" s="43">
        <f t="shared" si="25"/>
        <v>0</v>
      </c>
      <c r="H135" s="43">
        <f t="shared" si="25"/>
        <v>0</v>
      </c>
      <c r="I135" s="43">
        <f t="shared" si="25"/>
        <v>0</v>
      </c>
      <c r="J135" s="43">
        <f t="shared" si="25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6">E138+E139</f>
        <v>0</v>
      </c>
      <c r="F137" s="43">
        <f t="shared" si="26"/>
        <v>0</v>
      </c>
      <c r="G137" s="43">
        <f t="shared" si="26"/>
        <v>0</v>
      </c>
      <c r="H137" s="43">
        <f t="shared" si="26"/>
        <v>0</v>
      </c>
      <c r="I137" s="43">
        <f t="shared" si="26"/>
        <v>0</v>
      </c>
      <c r="J137" s="43">
        <f t="shared" si="26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7">E141</f>
        <v>0</v>
      </c>
      <c r="F140" s="43">
        <f t="shared" si="27"/>
        <v>0</v>
      </c>
      <c r="G140" s="43">
        <f t="shared" si="27"/>
        <v>0</v>
      </c>
      <c r="H140" s="43">
        <f t="shared" si="27"/>
        <v>0</v>
      </c>
      <c r="I140" s="43">
        <f t="shared" si="27"/>
        <v>0</v>
      </c>
      <c r="J140" s="43">
        <f t="shared" si="27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28">E143</f>
        <v>0</v>
      </c>
      <c r="F142" s="88">
        <f t="shared" si="28"/>
        <v>0</v>
      </c>
      <c r="G142" s="88">
        <f t="shared" si="28"/>
        <v>0</v>
      </c>
      <c r="H142" s="88">
        <f t="shared" si="28"/>
        <v>0</v>
      </c>
      <c r="I142" s="88">
        <f t="shared" si="28"/>
        <v>0</v>
      </c>
      <c r="J142" s="88">
        <f t="shared" si="28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29">E145</f>
        <v>0</v>
      </c>
      <c r="F144" s="88">
        <f t="shared" si="29"/>
        <v>0</v>
      </c>
      <c r="G144" s="88">
        <f t="shared" si="29"/>
        <v>0</v>
      </c>
      <c r="H144" s="88">
        <f t="shared" si="29"/>
        <v>0</v>
      </c>
      <c r="I144" s="88">
        <f t="shared" si="29"/>
        <v>0</v>
      </c>
      <c r="J144" s="88">
        <f t="shared" si="29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0">E147+E158+E163+E165</f>
        <v>0</v>
      </c>
      <c r="F146" s="90">
        <f t="shared" si="30"/>
        <v>0</v>
      </c>
      <c r="G146" s="90">
        <f t="shared" si="30"/>
        <v>0</v>
      </c>
      <c r="H146" s="90">
        <f t="shared" si="30"/>
        <v>0</v>
      </c>
      <c r="I146" s="90">
        <f t="shared" si="30"/>
        <v>0</v>
      </c>
      <c r="J146" s="90">
        <f t="shared" si="30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1">E148+E149+E150+E151+E152+E153+E154+E155+E156+E157</f>
        <v>0</v>
      </c>
      <c r="F147" s="90">
        <f t="shared" si="31"/>
        <v>0</v>
      </c>
      <c r="G147" s="90">
        <f t="shared" si="31"/>
        <v>0</v>
      </c>
      <c r="H147" s="90">
        <f t="shared" si="31"/>
        <v>0</v>
      </c>
      <c r="I147" s="90">
        <f t="shared" si="31"/>
        <v>0</v>
      </c>
      <c r="J147" s="90">
        <f t="shared" si="31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2">E159+E160+E161+E162</f>
        <v>0</v>
      </c>
      <c r="F158" s="43">
        <f t="shared" si="32"/>
        <v>0</v>
      </c>
      <c r="G158" s="43">
        <f t="shared" si="32"/>
        <v>0</v>
      </c>
      <c r="H158" s="43">
        <f t="shared" si="32"/>
        <v>0</v>
      </c>
      <c r="I158" s="43">
        <f t="shared" si="32"/>
        <v>0</v>
      </c>
      <c r="J158" s="43">
        <f t="shared" si="32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3">E164</f>
        <v>0</v>
      </c>
      <c r="F163" s="43">
        <f t="shared" si="33"/>
        <v>0</v>
      </c>
      <c r="G163" s="43">
        <f t="shared" si="33"/>
        <v>0</v>
      </c>
      <c r="H163" s="43">
        <f t="shared" si="33"/>
        <v>0</v>
      </c>
      <c r="I163" s="43">
        <f t="shared" si="33"/>
        <v>0</v>
      </c>
      <c r="J163" s="43">
        <f t="shared" si="33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4">E166+E167+E168+E169</f>
        <v>0</v>
      </c>
      <c r="F165" s="43">
        <f t="shared" si="34"/>
        <v>0</v>
      </c>
      <c r="G165" s="43">
        <f t="shared" si="34"/>
        <v>0</v>
      </c>
      <c r="H165" s="43">
        <f t="shared" si="34"/>
        <v>0</v>
      </c>
      <c r="I165" s="43">
        <f t="shared" si="34"/>
        <v>0</v>
      </c>
      <c r="J165" s="43">
        <f t="shared" si="34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5">D146+D29</f>
        <v>0</v>
      </c>
      <c r="E170" s="88">
        <f t="shared" si="35"/>
        <v>0</v>
      </c>
      <c r="F170" s="88">
        <f t="shared" si="35"/>
        <v>409024.70000000007</v>
      </c>
      <c r="G170" s="88">
        <f t="shared" si="35"/>
        <v>75580.800000000003</v>
      </c>
      <c r="H170" s="88">
        <f t="shared" si="35"/>
        <v>174103.9</v>
      </c>
      <c r="I170" s="88">
        <f t="shared" si="35"/>
        <v>273666.7</v>
      </c>
      <c r="J170" s="88">
        <f t="shared" si="35"/>
        <v>409024.70000000007</v>
      </c>
      <c r="K170" s="50"/>
    </row>
    <row r="171" spans="1:11" ht="18" customHeight="1" x14ac:dyDescent="0.25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</row>
    <row r="172" spans="1:11" ht="13.5" customHeight="1" x14ac:dyDescent="0.25">
      <c r="A172" s="108" t="s">
        <v>311</v>
      </c>
      <c r="B172" s="108"/>
      <c r="C172" s="108"/>
      <c r="D172" s="108"/>
      <c r="E172" s="108"/>
      <c r="F172" s="108"/>
      <c r="G172" s="108"/>
      <c r="H172" s="108"/>
      <c r="I172" s="108"/>
      <c r="J172" s="108"/>
    </row>
    <row r="173" spans="1:11" ht="14.25" x14ac:dyDescent="0.25">
      <c r="A173" s="97"/>
      <c r="B173" s="97"/>
      <c r="C173" s="97"/>
      <c r="D173" s="97"/>
      <c r="E173" s="97"/>
      <c r="F173" s="97"/>
      <c r="G173" s="97"/>
      <c r="H173" s="97"/>
      <c r="I173" s="97"/>
      <c r="J173" s="97"/>
    </row>
    <row r="174" spans="1:11" ht="24.75" customHeight="1" x14ac:dyDescent="0.3">
      <c r="A174" s="94" t="s">
        <v>298</v>
      </c>
      <c r="B174" s="94"/>
      <c r="C174" s="95"/>
      <c r="D174" s="95"/>
      <c r="E174" s="95"/>
      <c r="F174" s="96" t="s">
        <v>304</v>
      </c>
      <c r="G174" s="96"/>
      <c r="H174" s="96"/>
      <c r="I174" s="74"/>
      <c r="J174" s="74"/>
    </row>
    <row r="175" spans="1:11" ht="16.5" x14ac:dyDescent="0.25">
      <c r="A175" s="81" t="s">
        <v>147</v>
      </c>
      <c r="B175" s="75"/>
      <c r="C175" s="92" t="s">
        <v>67</v>
      </c>
      <c r="D175" s="92"/>
      <c r="E175" s="92"/>
      <c r="F175" s="93" t="s">
        <v>68</v>
      </c>
      <c r="G175" s="93"/>
      <c r="H175" s="93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4" t="s">
        <v>297</v>
      </c>
      <c r="B177" s="94"/>
      <c r="C177" s="95"/>
      <c r="D177" s="95"/>
      <c r="E177" s="95"/>
      <c r="F177" s="96" t="s">
        <v>305</v>
      </c>
      <c r="G177" s="96"/>
      <c r="H177" s="96"/>
      <c r="I177" s="74"/>
      <c r="J177" s="74"/>
    </row>
    <row r="178" spans="1:10" ht="16.5" x14ac:dyDescent="0.25">
      <c r="A178" s="81" t="s">
        <v>148</v>
      </c>
      <c r="B178" s="77"/>
      <c r="C178" s="92" t="s">
        <v>67</v>
      </c>
      <c r="D178" s="92"/>
      <c r="E178" s="92"/>
      <c r="F178" s="93" t="s">
        <v>68</v>
      </c>
      <c r="G178" s="93"/>
      <c r="H178" s="93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Գեղարքունիք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2023-01-09T06:34:04Z</dcterms:modified>
</cp:coreProperties>
</file>